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Calcul" sheetId="2" state="visible" r:id="rId2"/>
    <sheet xmlns:r="http://schemas.openxmlformats.org/officeDocument/2006/relationships" name="Barè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€"/>
  </numFmts>
  <fonts count="7">
    <font>
      <name val="Calibri"/>
      <family val="2"/>
      <color theme="1"/>
      <sz val="11"/>
      <scheme val="minor"/>
    </font>
    <font>
      <b val="1"/>
      <sz val="13"/>
    </font>
    <font>
      <sz val="11"/>
    </font>
    <font>
      <b val="1"/>
      <color rgb="001F5C4A"/>
      <sz val="14"/>
    </font>
    <font>
      <b val="1"/>
      <color rgb="00FFFFFF"/>
    </font>
    <font>
      <b val="1"/>
    </font>
    <font>
      <i val="1"/>
      <sz val="9"/>
    </font>
  </fonts>
  <fills count="5">
    <fill>
      <patternFill/>
    </fill>
    <fill>
      <patternFill patternType="gray125"/>
    </fill>
    <fill>
      <patternFill patternType="solid">
        <fgColor rgb="001F5C4A"/>
      </patternFill>
    </fill>
    <fill>
      <patternFill patternType="solid">
        <fgColor rgb="00FFF4D6"/>
      </patternFill>
    </fill>
    <fill>
      <patternFill patternType="solid">
        <fgColor rgb="00E8F1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5" fontId="0" fillId="3" borderId="1" pivotButton="0" quotePrefix="0" xfId="0"/>
    <xf numFmtId="166" fontId="0" fillId="3" borderId="1" pivotButton="0" quotePrefix="0" xfId="0"/>
    <xf numFmtId="0" fontId="0" fillId="3" borderId="1" pivotButton="0" quotePrefix="0" xfId="0"/>
    <xf numFmtId="0" fontId="5" fillId="0" borderId="1" applyAlignment="1" pivotButton="0" quotePrefix="0" xfId="0">
      <alignment wrapText="1"/>
    </xf>
    <xf numFmtId="166" fontId="0" fillId="4" borderId="1" pivotButton="0" quotePrefix="0" xfId="0"/>
    <xf numFmtId="1" fontId="0" fillId="4" borderId="1" pivotButton="0" quotePrefix="0" xfId="0"/>
    <xf numFmtId="0" fontId="0" fillId="4" borderId="1" pivotButton="0" quotePrefix="0" xfId="0"/>
    <xf numFmtId="0" fontId="5" fillId="0" borderId="1" pivotButton="0" quotePrefix="0" xfId="0"/>
    <xf numFmtId="166" fontId="5" fillId="4" borderId="1" pivotButton="0" quotePrefix="0" xfId="0"/>
    <xf numFmtId="9" fontId="0" fillId="3" borderId="1" pivotButton="0" quotePrefix="0" xfId="0"/>
    <xf numFmtId="166" fontId="0" fillId="3" borderId="0" pivotButton="0" quotePrefix="0" xfId="0"/>
    <xf numFmtId="0" fontId="6" fillId="0" borderId="0" pivotButton="0" quotePrefix="0" xfId="0"/>
    <xf numFmtId="0" fontId="4" fillId="2" borderId="1" pivotButton="0" quotePrefix="0" xfId="0"/>
    <xf numFmtId="2" fontId="0" fillId="0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Tableau Excel de calcul de l'indemnité de rupture conventionnelle (règles 2026), centre-affaires-92.fr</t>
        </is>
      </c>
    </row>
    <row r="2">
      <c r="A2" s="2" t="inlineStr"/>
    </row>
    <row r="3">
      <c r="A3" s="2" t="inlineStr">
        <is>
          <t>1. Onglet « Calcul » : remplissez les cellules jaunes (dates, salaires bruts, primes, montants éventuels).</t>
        </is>
      </c>
    </row>
    <row r="4">
      <c r="A4" s="2" t="inlineStr">
        <is>
          <t xml:space="preserve">   Mois 1 = dernier mois complet avant la date de rupture, mois 12 = douzième mois avant.</t>
        </is>
      </c>
    </row>
    <row r="5">
      <c r="A5" s="2" t="inlineStr">
        <is>
          <t xml:space="preserve">   Colonne B : salaire brut du mois SANS les primes annuelles ou exceptionnelles (13e mois, prime de bilan...).</t>
        </is>
      </c>
    </row>
    <row r="6">
      <c r="A6" s="2" t="inlineStr">
        <is>
          <t xml:space="preserve">   Colonne C : primes annuelles ou exceptionnelles versées ce mois-là. Les primes mensuelles vont en colonne B.</t>
        </is>
      </c>
    </row>
    <row r="7">
      <c r="A7" s="2" t="inlineStr">
        <is>
          <t>2. Le tableur calcule l'ancienneté en mois complets, le salaire de référence (moyenne la plus favorable entre</t>
        </is>
      </c>
    </row>
    <row r="8">
      <c r="A8" s="2" t="inlineStr">
        <is>
          <t xml:space="preserve">   les 12 et les 3 derniers mois), l'indemnité légale minimale et le régime social et fiscal de l'indemnité.</t>
        </is>
      </c>
    </row>
    <row r="9">
      <c r="A9" s="2" t="inlineStr">
        <is>
          <t>3. Si votre convention collective prévoit une indemnité plus élevée, saisissez son montant en B7 : il devient le minimum.</t>
        </is>
      </c>
    </row>
    <row r="10">
      <c r="A10" s="2" t="inlineStr">
        <is>
          <t>4. Onglet « Barème » : indemnité légale par année d'ancienneté pour un salaire de référence donné.</t>
        </is>
      </c>
    </row>
    <row r="11">
      <c r="A11" s="2" t="inlineStr"/>
    </row>
    <row r="12">
      <c r="A12" s="2" t="inlineStr">
        <is>
          <t>Règles appliquées : 1/4 de mois de salaire par année jusqu'à 10 ans, 1/3 de mois par année au-delà,</t>
        </is>
      </c>
    </row>
    <row r="13">
      <c r="A13" s="2" t="inlineStr">
        <is>
          <t>années incomplètes au prorata des mois complets (articles L1237-13, R1234-2 et R1234-4 du Code du travail).</t>
        </is>
      </c>
    </row>
    <row r="14">
      <c r="A14" s="2" t="inlineStr">
        <is>
          <t>Paramètres 2026 : plafond annuel de la Sécurité sociale 48 060 €, contribution patronale spécifique de 40 %.</t>
        </is>
      </c>
    </row>
    <row r="15">
      <c r="A15" s="2" t="inlineStr"/>
    </row>
    <row r="16">
      <c r="A16" s="2" t="inlineStr">
        <is>
          <t>Limites : CDI à temps plein sur toute la période (pour un passage temps plein / temps partiel, calculez</t>
        </is>
      </c>
    </row>
    <row r="17">
      <c r="A17" s="2" t="inlineStr">
        <is>
          <t>chaque période séparément), arrêt maladie récent (prendre les salaires précédant l'arrêt), dispositions</t>
        </is>
      </c>
    </row>
    <row r="18">
      <c r="A18" s="2" t="inlineStr">
        <is>
          <t>conventionnelles particulières. Ce fichier donne une estimation ; vérifiez avec le simulateur officiel</t>
        </is>
      </c>
    </row>
    <row r="19">
      <c r="A19" s="2" t="inlineStr">
        <is>
          <t>du ministère du Travail (code.travail.gouv.fr) et votre convention collective.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9"/>
  <sheetViews>
    <sheetView workbookViewId="0">
      <selection activeCell="A1" sqref="A1"/>
    </sheetView>
  </sheetViews>
  <sheetFormatPr baseColWidth="8" defaultRowHeight="15"/>
  <cols>
    <col width="62" customWidth="1" min="1" max="1"/>
    <col width="22" customWidth="1" min="2" max="2"/>
    <col width="22" customWidth="1" min="3" max="3"/>
    <col width="22" customWidth="1" min="4" max="4"/>
  </cols>
  <sheetData>
    <row r="1">
      <c r="A1" s="3" t="inlineStr">
        <is>
          <t>Calcul de l'indemnité de rupture conventionnelle</t>
        </is>
      </c>
    </row>
    <row r="3">
      <c r="A3" s="4" t="inlineStr">
        <is>
          <t>1. Vos données</t>
        </is>
      </c>
      <c r="B3" s="5" t="n"/>
      <c r="C3" s="5" t="n"/>
      <c r="D3" s="5" t="n"/>
    </row>
    <row r="5">
      <c r="A5" s="6" t="inlineStr">
        <is>
          <t>Date d'entrée dans l'entreprise</t>
        </is>
      </c>
      <c r="B5" s="7" t="n">
        <v>41699</v>
      </c>
    </row>
    <row r="6">
      <c r="A6" s="6" t="inlineStr">
        <is>
          <t>Date de rupture prévue dans la convention</t>
        </is>
      </c>
      <c r="B6" s="7" t="n">
        <v>46265</v>
      </c>
    </row>
    <row r="7">
      <c r="A7" s="6" t="inlineStr">
        <is>
          <t>Indemnité conventionnelle, si elle est plus favorable (sinon laisser vide)</t>
        </is>
      </c>
      <c r="B7" s="8" t="n"/>
    </row>
    <row r="8">
      <c r="A8" s="6" t="inlineStr">
        <is>
          <t>Montant négocié avec l'employeur (sinon laisser vide)</t>
        </is>
      </c>
      <c r="B8" s="8" t="n">
        <v>15000</v>
      </c>
    </row>
    <row r="9">
      <c r="A9" s="6" t="inlineStr">
        <is>
          <t>Rémunération brute de l'année civile précédant la rupture</t>
        </is>
      </c>
      <c r="B9" s="8" t="n">
        <v>38000</v>
      </c>
    </row>
    <row r="10">
      <c r="A10" s="6" t="inlineStr">
        <is>
          <t>Le salarié peut-il percevoir une pension de retraite de base ? (Oui / Non)</t>
        </is>
      </c>
      <c r="B10" s="9" t="inlineStr">
        <is>
          <t>Non</t>
        </is>
      </c>
    </row>
    <row r="12">
      <c r="A12" s="4" t="inlineStr">
        <is>
          <t>2. Salaires bruts des 12 derniers mois</t>
        </is>
      </c>
      <c r="B12" s="5" t="n"/>
      <c r="C12" s="5" t="n"/>
      <c r="D12" s="5" t="n"/>
    </row>
    <row r="13" ht="32" customHeight="1">
      <c r="A13" s="10" t="inlineStr">
        <is>
          <t>Mois (1 = le plus récent)</t>
        </is>
      </c>
      <c r="B13" s="10" t="inlineStr">
        <is>
          <t>Salaire brut hors primes annuelles</t>
        </is>
      </c>
      <c r="C13" s="10" t="inlineStr">
        <is>
          <t>Primes annuelles ou exceptionnelles</t>
        </is>
      </c>
      <c r="D13" s="10" t="inlineStr">
        <is>
          <t>Total du mois</t>
        </is>
      </c>
    </row>
    <row r="14">
      <c r="A14" s="6" t="inlineStr">
        <is>
          <t>Mois 1</t>
        </is>
      </c>
      <c r="B14" s="8" t="n">
        <v>3200</v>
      </c>
      <c r="C14" s="8" t="n"/>
      <c r="D14" s="11">
        <f>IF(B14="","",B14+N(C14))</f>
        <v/>
      </c>
    </row>
    <row r="15">
      <c r="A15" s="6" t="inlineStr">
        <is>
          <t>Mois 2</t>
        </is>
      </c>
      <c r="B15" s="8" t="n">
        <v>3200</v>
      </c>
      <c r="C15" s="8" t="n"/>
      <c r="D15" s="11">
        <f>IF(B15="","",B15+N(C15))</f>
        <v/>
      </c>
    </row>
    <row r="16">
      <c r="A16" s="6" t="inlineStr">
        <is>
          <t>Mois 3</t>
        </is>
      </c>
      <c r="B16" s="8" t="n">
        <v>3200</v>
      </c>
      <c r="C16" s="8" t="n"/>
      <c r="D16" s="11">
        <f>IF(B16="","",B16+N(C16))</f>
        <v/>
      </c>
    </row>
    <row r="17">
      <c r="A17" s="6" t="inlineStr">
        <is>
          <t>Mois 4</t>
        </is>
      </c>
      <c r="B17" s="8" t="n">
        <v>3000</v>
      </c>
      <c r="C17" s="8" t="n"/>
      <c r="D17" s="11">
        <f>IF(B17="","",B17+N(C17))</f>
        <v/>
      </c>
    </row>
    <row r="18">
      <c r="A18" s="6" t="inlineStr">
        <is>
          <t>Mois 5</t>
        </is>
      </c>
      <c r="B18" s="8" t="n">
        <v>3000</v>
      </c>
      <c r="C18" s="8" t="n"/>
      <c r="D18" s="11">
        <f>IF(B18="","",B18+N(C18))</f>
        <v/>
      </c>
    </row>
    <row r="19">
      <c r="A19" s="6" t="inlineStr">
        <is>
          <t>Mois 6</t>
        </is>
      </c>
      <c r="B19" s="8" t="n">
        <v>3000</v>
      </c>
      <c r="C19" s="8" t="n"/>
      <c r="D19" s="11">
        <f>IF(B19="","",B19+N(C19))</f>
        <v/>
      </c>
    </row>
    <row r="20">
      <c r="A20" s="6" t="inlineStr">
        <is>
          <t>Mois 7</t>
        </is>
      </c>
      <c r="B20" s="8" t="n">
        <v>3000</v>
      </c>
      <c r="C20" s="8" t="n"/>
      <c r="D20" s="11">
        <f>IF(B20="","",B20+N(C20))</f>
        <v/>
      </c>
    </row>
    <row r="21">
      <c r="A21" s="6" t="inlineStr">
        <is>
          <t>Mois 8</t>
        </is>
      </c>
      <c r="B21" s="8" t="n">
        <v>3000</v>
      </c>
      <c r="C21" s="8" t="n">
        <v>2400</v>
      </c>
      <c r="D21" s="11">
        <f>IF(B21="","",B21+N(C21))</f>
        <v/>
      </c>
    </row>
    <row r="22">
      <c r="A22" s="6" t="inlineStr">
        <is>
          <t>Mois 9</t>
        </is>
      </c>
      <c r="B22" s="8" t="n">
        <v>3000</v>
      </c>
      <c r="C22" s="8" t="n"/>
      <c r="D22" s="11">
        <f>IF(B22="","",B22+N(C22))</f>
        <v/>
      </c>
    </row>
    <row r="23">
      <c r="A23" s="6" t="inlineStr">
        <is>
          <t>Mois 10</t>
        </is>
      </c>
      <c r="B23" s="8" t="n">
        <v>3000</v>
      </c>
      <c r="C23" s="8" t="n"/>
      <c r="D23" s="11">
        <f>IF(B23="","",B23+N(C23))</f>
        <v/>
      </c>
    </row>
    <row r="24">
      <c r="A24" s="6" t="inlineStr">
        <is>
          <t>Mois 11</t>
        </is>
      </c>
      <c r="B24" s="8" t="n">
        <v>3000</v>
      </c>
      <c r="C24" s="8" t="n"/>
      <c r="D24" s="11">
        <f>IF(B24="","",B24+N(C24))</f>
        <v/>
      </c>
    </row>
    <row r="25">
      <c r="A25" s="6" t="inlineStr">
        <is>
          <t>Mois 12</t>
        </is>
      </c>
      <c r="B25" s="8" t="n">
        <v>3000</v>
      </c>
      <c r="C25" s="8" t="n"/>
      <c r="D25" s="11">
        <f>IF(B25="","",B25+N(C25))</f>
        <v/>
      </c>
    </row>
    <row r="27">
      <c r="A27" s="4" t="inlineStr">
        <is>
          <t>3. Résultats</t>
        </is>
      </c>
      <c r="B27" s="5" t="n"/>
      <c r="C27" s="5" t="n"/>
      <c r="D27" s="5" t="n"/>
    </row>
    <row r="28">
      <c r="A28" s="6" t="inlineStr">
        <is>
          <t>Ancienneté en mois complets</t>
        </is>
      </c>
      <c r="B28" s="12">
        <f>IF(OR(B5="",B6=""),0,DATEDIF(B5,B6+1,"m"))</f>
        <v/>
      </c>
    </row>
    <row r="29">
      <c r="A29" s="6" t="inlineStr">
        <is>
          <t>Ancienneté</t>
        </is>
      </c>
      <c r="B29" s="13">
        <f>INT(B28/12)&amp;" an(s) et "&amp;MOD(B28,12)&amp;" mois"</f>
        <v/>
      </c>
    </row>
    <row r="30">
      <c r="A30" s="6" t="inlineStr">
        <is>
          <t>Nombre de mois de salaire renseignés</t>
        </is>
      </c>
      <c r="B30" s="12">
        <f>COUNT(B14:B25)</f>
        <v/>
      </c>
    </row>
    <row r="31">
      <c r="A31" s="6" t="inlineStr">
        <is>
          <t>Moyenne mensuelle des 12 derniers mois (ou des mois travaillés)</t>
        </is>
      </c>
      <c r="B31" s="11">
        <f>IF(B30=0,0,SUM(D14:D25)/B30)</f>
        <v/>
      </c>
    </row>
    <row r="32">
      <c r="A32" s="6" t="inlineStr">
        <is>
          <t>Moyenne des 3 derniers mois (primes annuelles prises pour 3/12)</t>
        </is>
      </c>
      <c r="B32" s="11">
        <f>IF(COUNT(B14:B16)&lt;3,0,(SUM(B14:B16)+SUM(C14:C16)*3/12)/3)</f>
        <v/>
      </c>
    </row>
    <row r="33">
      <c r="A33" s="14" t="inlineStr">
        <is>
          <t>Salaire de référence retenu (le plus favorable)</t>
        </is>
      </c>
      <c r="B33" s="15">
        <f>MAX(B31,B32)</f>
        <v/>
      </c>
    </row>
    <row r="34">
      <c r="A34" s="14" t="inlineStr">
        <is>
          <t>Indemnité légale minimale</t>
        </is>
      </c>
      <c r="B34" s="15">
        <f>ROUND(B33*(MIN(B28,120)/12/4+MAX(B28-120,0)/12/3),2)</f>
        <v/>
      </c>
    </row>
    <row r="35">
      <c r="A35" s="6" t="inlineStr">
        <is>
          <t>Minimum à verser (légal ou conventionnel, le plus élevé)</t>
        </is>
      </c>
      <c r="B35" s="11">
        <f>MAX(B34,N(B7))</f>
        <v/>
      </c>
    </row>
    <row r="36">
      <c r="A36" s="14" t="inlineStr">
        <is>
          <t>Indemnité inscrite dans la convention</t>
        </is>
      </c>
      <c r="B36" s="15">
        <f>MAX(B35,N(B8))</f>
        <v/>
      </c>
    </row>
    <row r="37">
      <c r="A37" s="6" t="inlineStr">
        <is>
          <t>Contrôle du montant négocié</t>
        </is>
      </c>
      <c r="B37" s="13">
        <f>IF(AND(N(B8)&gt;0,N(B8)&lt;B35),"Montant négocié inférieur au minimum : homologation refusée","OK")</f>
        <v/>
      </c>
    </row>
    <row r="39">
      <c r="A39" s="4" t="inlineStr">
        <is>
          <t>4. Régime social et fiscal (règles 2026)</t>
        </is>
      </c>
      <c r="B39" s="5" t="n"/>
      <c r="C39" s="5" t="n"/>
      <c r="D39" s="5" t="n"/>
    </row>
    <row r="40">
      <c r="A40" s="6" t="inlineStr">
        <is>
          <t>Plafond annuel de la Sécurité sociale (PASS) 2026</t>
        </is>
      </c>
      <c r="B40" s="8" t="n">
        <v>48060</v>
      </c>
    </row>
    <row r="41">
      <c r="A41" s="6" t="inlineStr">
        <is>
          <t>Taux de la contribution patronale spécifique</t>
        </is>
      </c>
      <c r="B41" s="16" t="n">
        <v>0.4</v>
      </c>
    </row>
    <row r="42">
      <c r="A42" s="6" t="inlineStr">
        <is>
          <t>Part exonérée de cotisations sociales</t>
        </is>
      </c>
      <c r="B42" s="11">
        <f>IF(B36&gt;10*B40,0,MIN(B36,2*B40,MAX(B35,B36/2,2*N(B9))))</f>
        <v/>
      </c>
    </row>
    <row r="43">
      <c r="A43" s="6" t="inlineStr">
        <is>
          <t>Part soumise à cotisations sociales</t>
        </is>
      </c>
      <c r="B43" s="11">
        <f>B36-B42</f>
        <v/>
      </c>
    </row>
    <row r="44">
      <c r="A44" s="6" t="inlineStr">
        <is>
          <t>Part exonérée de CSG-CRDS</t>
        </is>
      </c>
      <c r="B44" s="11">
        <f>IF(B36&gt;10*B40,0,MIN(B35,B42))</f>
        <v/>
      </c>
    </row>
    <row r="45">
      <c r="A45" s="6" t="inlineStr">
        <is>
          <t>Part soumise à CSG-CRDS (sans abattement de 1,75 %)</t>
        </is>
      </c>
      <c r="B45" s="11">
        <f>B36-B44</f>
        <v/>
      </c>
    </row>
    <row r="46">
      <c r="A46" s="6" t="inlineStr">
        <is>
          <t>Contribution patronale spécifique (sur la part exonérée de cotisations)</t>
        </is>
      </c>
      <c r="B46" s="11">
        <f>ROUND(B42*B41,2)</f>
        <v/>
      </c>
    </row>
    <row r="47">
      <c r="A47" s="6" t="inlineStr">
        <is>
          <t>Part exonérée d'impôt sur le revenu</t>
        </is>
      </c>
      <c r="B47" s="11">
        <f>IF(B10="Oui",0,MIN(B36,MAX(B35,MIN(6*B40,MAX(B36/2,2*N(B9))))))</f>
        <v/>
      </c>
    </row>
    <row r="48">
      <c r="A48" s="6" t="inlineStr">
        <is>
          <t>Part imposable à l'impôt sur le revenu</t>
        </is>
      </c>
      <c r="B48" s="11">
        <f>B36-B47</f>
        <v/>
      </c>
    </row>
    <row r="49">
      <c r="A49" s="14" t="inlineStr">
        <is>
          <t>Coût employeur (indemnité + contribution patronale)</t>
        </is>
      </c>
      <c r="B49" s="15">
        <f>B36+B46</f>
        <v/>
      </c>
    </row>
  </sheetData>
  <dataValidations count="1">
    <dataValidation sqref="B10" showDropDown="0" showInputMessage="0" showErrorMessage="0" allowBlank="0" type="list">
      <formula1>"Oui,Non"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26" customWidth="1" min="3" max="3"/>
  </cols>
  <sheetData>
    <row r="1">
      <c r="A1" s="3" t="inlineStr">
        <is>
          <t>Indemnité légale minimale par année d'ancienneté</t>
        </is>
      </c>
    </row>
    <row r="3">
      <c r="A3" t="inlineStr">
        <is>
          <t>Salaire de référence</t>
        </is>
      </c>
      <c r="B3" s="17">
        <f>Calcul!B33</f>
        <v/>
      </c>
    </row>
    <row r="4">
      <c r="A4" s="18" t="inlineStr">
        <is>
          <t>Remplacez la formule de B3 par un montant pour tester un autre salaire.</t>
        </is>
      </c>
    </row>
    <row r="6">
      <c r="A6" s="19" t="inlineStr">
        <is>
          <t>Ancienneté (années)</t>
        </is>
      </c>
      <c r="B6" s="19" t="inlineStr">
        <is>
          <t>Nombre de mois de salaire</t>
        </is>
      </c>
      <c r="C6" s="19" t="inlineStr">
        <is>
          <t>Indemnité légale</t>
        </is>
      </c>
    </row>
    <row r="7">
      <c r="A7" s="6" t="n">
        <v>1</v>
      </c>
      <c r="B7" s="20">
        <f>MIN(A7,10)/4+MAX(A7-10,0)/3</f>
        <v/>
      </c>
      <c r="C7" s="21">
        <f>ROUND($B$3*B7,2)</f>
        <v/>
      </c>
    </row>
    <row r="8">
      <c r="A8" s="6" t="n">
        <v>2</v>
      </c>
      <c r="B8" s="20">
        <f>MIN(A8,10)/4+MAX(A8-10,0)/3</f>
        <v/>
      </c>
      <c r="C8" s="21">
        <f>ROUND($B$3*B8,2)</f>
        <v/>
      </c>
    </row>
    <row r="9">
      <c r="A9" s="6" t="n">
        <v>3</v>
      </c>
      <c r="B9" s="20">
        <f>MIN(A9,10)/4+MAX(A9-10,0)/3</f>
        <v/>
      </c>
      <c r="C9" s="21">
        <f>ROUND($B$3*B9,2)</f>
        <v/>
      </c>
    </row>
    <row r="10">
      <c r="A10" s="6" t="n">
        <v>4</v>
      </c>
      <c r="B10" s="20">
        <f>MIN(A10,10)/4+MAX(A10-10,0)/3</f>
        <v/>
      </c>
      <c r="C10" s="21">
        <f>ROUND($B$3*B10,2)</f>
        <v/>
      </c>
    </row>
    <row r="11">
      <c r="A11" s="6" t="n">
        <v>5</v>
      </c>
      <c r="B11" s="20">
        <f>MIN(A11,10)/4+MAX(A11-10,0)/3</f>
        <v/>
      </c>
      <c r="C11" s="21">
        <f>ROUND($B$3*B11,2)</f>
        <v/>
      </c>
    </row>
    <row r="12">
      <c r="A12" s="6" t="n">
        <v>6</v>
      </c>
      <c r="B12" s="20">
        <f>MIN(A12,10)/4+MAX(A12-10,0)/3</f>
        <v/>
      </c>
      <c r="C12" s="21">
        <f>ROUND($B$3*B12,2)</f>
        <v/>
      </c>
    </row>
    <row r="13">
      <c r="A13" s="6" t="n">
        <v>7</v>
      </c>
      <c r="B13" s="20">
        <f>MIN(A13,10)/4+MAX(A13-10,0)/3</f>
        <v/>
      </c>
      <c r="C13" s="21">
        <f>ROUND($B$3*B13,2)</f>
        <v/>
      </c>
    </row>
    <row r="14">
      <c r="A14" s="6" t="n">
        <v>8</v>
      </c>
      <c r="B14" s="20">
        <f>MIN(A14,10)/4+MAX(A14-10,0)/3</f>
        <v/>
      </c>
      <c r="C14" s="21">
        <f>ROUND($B$3*B14,2)</f>
        <v/>
      </c>
    </row>
    <row r="15">
      <c r="A15" s="6" t="n">
        <v>9</v>
      </c>
      <c r="B15" s="20">
        <f>MIN(A15,10)/4+MAX(A15-10,0)/3</f>
        <v/>
      </c>
      <c r="C15" s="21">
        <f>ROUND($B$3*B15,2)</f>
        <v/>
      </c>
    </row>
    <row r="16">
      <c r="A16" s="6" t="n">
        <v>10</v>
      </c>
      <c r="B16" s="20">
        <f>MIN(A16,10)/4+MAX(A16-10,0)/3</f>
        <v/>
      </c>
      <c r="C16" s="21">
        <f>ROUND($B$3*B16,2)</f>
        <v/>
      </c>
    </row>
    <row r="17">
      <c r="A17" s="6" t="n">
        <v>11</v>
      </c>
      <c r="B17" s="20">
        <f>MIN(A17,10)/4+MAX(A17-10,0)/3</f>
        <v/>
      </c>
      <c r="C17" s="21">
        <f>ROUND($B$3*B17,2)</f>
        <v/>
      </c>
    </row>
    <row r="18">
      <c r="A18" s="6" t="n">
        <v>12</v>
      </c>
      <c r="B18" s="20">
        <f>MIN(A18,10)/4+MAX(A18-10,0)/3</f>
        <v/>
      </c>
      <c r="C18" s="21">
        <f>ROUND($B$3*B18,2)</f>
        <v/>
      </c>
    </row>
    <row r="19">
      <c r="A19" s="6" t="n">
        <v>13</v>
      </c>
      <c r="B19" s="20">
        <f>MIN(A19,10)/4+MAX(A19-10,0)/3</f>
        <v/>
      </c>
      <c r="C19" s="21">
        <f>ROUND($B$3*B19,2)</f>
        <v/>
      </c>
    </row>
    <row r="20">
      <c r="A20" s="6" t="n">
        <v>14</v>
      </c>
      <c r="B20" s="20">
        <f>MIN(A20,10)/4+MAX(A20-10,0)/3</f>
        <v/>
      </c>
      <c r="C20" s="21">
        <f>ROUND($B$3*B20,2)</f>
        <v/>
      </c>
    </row>
    <row r="21">
      <c r="A21" s="6" t="n">
        <v>15</v>
      </c>
      <c r="B21" s="20">
        <f>MIN(A21,10)/4+MAX(A21-10,0)/3</f>
        <v/>
      </c>
      <c r="C21" s="21">
        <f>ROUND($B$3*B21,2)</f>
        <v/>
      </c>
    </row>
    <row r="22">
      <c r="A22" s="6" t="n">
        <v>16</v>
      </c>
      <c r="B22" s="20">
        <f>MIN(A22,10)/4+MAX(A22-10,0)/3</f>
        <v/>
      </c>
      <c r="C22" s="21">
        <f>ROUND($B$3*B22,2)</f>
        <v/>
      </c>
    </row>
    <row r="23">
      <c r="A23" s="6" t="n">
        <v>17</v>
      </c>
      <c r="B23" s="20">
        <f>MIN(A23,10)/4+MAX(A23-10,0)/3</f>
        <v/>
      </c>
      <c r="C23" s="21">
        <f>ROUND($B$3*B23,2)</f>
        <v/>
      </c>
    </row>
    <row r="24">
      <c r="A24" s="6" t="n">
        <v>18</v>
      </c>
      <c r="B24" s="20">
        <f>MIN(A24,10)/4+MAX(A24-10,0)/3</f>
        <v/>
      </c>
      <c r="C24" s="21">
        <f>ROUND($B$3*B24,2)</f>
        <v/>
      </c>
    </row>
    <row r="25">
      <c r="A25" s="6" t="n">
        <v>19</v>
      </c>
      <c r="B25" s="20">
        <f>MIN(A25,10)/4+MAX(A25-10,0)/3</f>
        <v/>
      </c>
      <c r="C25" s="21">
        <f>ROUND($B$3*B25,2)</f>
        <v/>
      </c>
    </row>
    <row r="26">
      <c r="A26" s="6" t="n">
        <v>20</v>
      </c>
      <c r="B26" s="20">
        <f>MIN(A26,10)/4+MAX(A26-10,0)/3</f>
        <v/>
      </c>
      <c r="C26" s="21">
        <f>ROUND($B$3*B26,2)</f>
        <v/>
      </c>
    </row>
    <row r="27">
      <c r="A27" s="6" t="n">
        <v>25</v>
      </c>
      <c r="B27" s="20">
        <f>MIN(A27,10)/4+MAX(A27-10,0)/3</f>
        <v/>
      </c>
      <c r="C27" s="21">
        <f>ROUND($B$3*B27,2)</f>
        <v/>
      </c>
    </row>
    <row r="28">
      <c r="A28" s="6" t="n">
        <v>30</v>
      </c>
      <c r="B28" s="20">
        <f>MIN(A28,10)/4+MAX(A28-10,0)/3</f>
        <v/>
      </c>
      <c r="C28" s="21">
        <f>ROUND($B$3*B28,2)</f>
        <v/>
      </c>
    </row>
    <row r="29">
      <c r="A29" s="6" t="n">
        <v>35</v>
      </c>
      <c r="B29" s="20">
        <f>MIN(A29,10)/4+MAX(A29-10,0)/3</f>
        <v/>
      </c>
      <c r="C29" s="21">
        <f>ROUND($B$3*B29,2)</f>
        <v/>
      </c>
    </row>
    <row r="30">
      <c r="A30" s="6" t="n">
        <v>40</v>
      </c>
      <c r="B30" s="20">
        <f>MIN(A30,10)/4+MAX(A30-10,0)/3</f>
        <v/>
      </c>
      <c r="C30" s="21">
        <f>ROUND($B$3*B30,2)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2026-10-17T17:09:53Z</dcterms:created>
  <dcterms:modified xmlns:dcterms="http://purl.org/dc/terms/" xmlns:xsi="http://www.w3.org/2001/XMLSchema-instance" xsi:type="dcterms:W3CDTF">2026-10-17T17:09:53Z</dcterms:modified>
</cp:coreProperties>
</file>